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Информация для сайта\2023\1 квартал 2023\Аналитическая информация об исполнении бюджета за 1 квартал 2023\"/>
    </mc:Choice>
  </mc:AlternateContent>
  <xr:revisionPtr revIDLastSave="0" documentId="13_ncr:1_{B1E705FA-9ECB-41AE-BD22-77ABCCE87A7C}" xr6:coauthVersionLast="47" xr6:coauthVersionMax="47" xr10:uidLastSave="{00000000-0000-0000-0000-000000000000}"/>
  <bookViews>
    <workbookView xWindow="-108" yWindow="-108" windowWidth="30936" windowHeight="12576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M46" i="1" l="1"/>
  <c r="L46" i="1"/>
  <c r="K46" i="1"/>
  <c r="J46" i="1"/>
  <c r="G46" i="1"/>
  <c r="F46" i="1"/>
  <c r="I10" i="1"/>
  <c r="H10" i="1"/>
  <c r="M23" i="1"/>
  <c r="L23" i="1"/>
  <c r="K23" i="1"/>
  <c r="J23" i="1"/>
  <c r="G23" i="1"/>
  <c r="F23" i="1"/>
  <c r="G47" i="1"/>
  <c r="G45" i="1"/>
  <c r="G44" i="1"/>
  <c r="G43" i="1"/>
  <c r="G42" i="1"/>
  <c r="G40" i="1"/>
  <c r="G38" i="1"/>
  <c r="G36" i="1"/>
  <c r="G35" i="1"/>
  <c r="F35" i="1"/>
  <c r="G34" i="1"/>
  <c r="G32" i="1"/>
  <c r="G31" i="1"/>
  <c r="E28" i="1"/>
  <c r="D28" i="1"/>
  <c r="G27" i="1"/>
  <c r="G26" i="1"/>
  <c r="G25" i="1"/>
  <c r="F25" i="1"/>
  <c r="G24" i="1"/>
  <c r="G22" i="1"/>
  <c r="G21" i="1"/>
  <c r="G18" i="1"/>
  <c r="G16" i="1"/>
  <c r="G14" i="1"/>
  <c r="G12" i="1"/>
  <c r="E10" i="1"/>
  <c r="D10" i="1"/>
  <c r="D37" i="1" s="1"/>
  <c r="D49" i="1" s="1"/>
  <c r="G10" i="1" l="1"/>
  <c r="G28" i="1"/>
  <c r="E37" i="1"/>
  <c r="E49" i="1" s="1"/>
  <c r="F28" i="1" s="1"/>
  <c r="F31" i="1"/>
  <c r="F27" i="1"/>
  <c r="F14" i="1"/>
  <c r="F22" i="1"/>
  <c r="F18" i="1"/>
  <c r="F43" i="1"/>
  <c r="F36" i="1"/>
  <c r="F34" i="1"/>
  <c r="F24" i="1"/>
  <c r="F21" i="1"/>
  <c r="F16" i="1"/>
  <c r="F37" i="1"/>
  <c r="G37" i="1"/>
  <c r="K26" i="1"/>
  <c r="L26" i="1"/>
  <c r="M26" i="1"/>
  <c r="I28" i="1"/>
  <c r="H28" i="1"/>
  <c r="M35" i="1"/>
  <c r="L35" i="1"/>
  <c r="K35" i="1"/>
  <c r="J35" i="1"/>
  <c r="F32" i="1" l="1"/>
  <c r="F42" i="1"/>
  <c r="F38" i="1"/>
  <c r="F49" i="1" s="1"/>
  <c r="F15" i="1"/>
  <c r="G49" i="1"/>
  <c r="F44" i="1"/>
  <c r="F33" i="1"/>
  <c r="F40" i="1"/>
  <c r="F10" i="1"/>
  <c r="F47" i="1"/>
  <c r="F12" i="1"/>
  <c r="F48" i="1"/>
  <c r="H37" i="1"/>
  <c r="I37" i="1"/>
  <c r="J25" i="1"/>
  <c r="K25" i="1"/>
  <c r="L25" i="1"/>
  <c r="M25" i="1"/>
  <c r="M27" i="1" l="1"/>
  <c r="L27" i="1"/>
  <c r="K27" i="1"/>
  <c r="M24" i="1"/>
  <c r="L24" i="1"/>
  <c r="K24" i="1"/>
  <c r="M48" i="1"/>
  <c r="M47" i="1"/>
  <c r="M42" i="1"/>
  <c r="M43" i="1"/>
  <c r="M44" i="1"/>
  <c r="M45" i="1"/>
  <c r="M38" i="1"/>
  <c r="M32" i="1"/>
  <c r="M33" i="1"/>
  <c r="M34" i="1"/>
  <c r="M36" i="1"/>
  <c r="M31" i="1"/>
  <c r="M28" i="1"/>
  <c r="M22" i="1"/>
  <c r="L38" i="1"/>
  <c r="K38" i="1"/>
  <c r="M21" i="1"/>
  <c r="M18" i="1"/>
  <c r="M16" i="1"/>
  <c r="M15" i="1"/>
  <c r="M14" i="1"/>
  <c r="M12" i="1"/>
  <c r="M10" i="1"/>
  <c r="L48" i="1"/>
  <c r="L47" i="1"/>
  <c r="L43" i="1"/>
  <c r="L44" i="1"/>
  <c r="L45" i="1"/>
  <c r="L42" i="1"/>
  <c r="L36" i="1"/>
  <c r="L32" i="1"/>
  <c r="L33" i="1"/>
  <c r="L34" i="1"/>
  <c r="L31" i="1"/>
  <c r="L28" i="1"/>
  <c r="L22" i="1"/>
  <c r="L21" i="1"/>
  <c r="L18" i="1"/>
  <c r="L16" i="1"/>
  <c r="L15" i="1"/>
  <c r="L14" i="1"/>
  <c r="L12" i="1"/>
  <c r="L10" i="1"/>
  <c r="K47" i="1"/>
  <c r="K43" i="1"/>
  <c r="K44" i="1"/>
  <c r="K45" i="1"/>
  <c r="K42" i="1"/>
  <c r="K40" i="1"/>
  <c r="K32" i="1"/>
  <c r="K34" i="1"/>
  <c r="K36" i="1"/>
  <c r="K31" i="1"/>
  <c r="K22" i="1"/>
  <c r="K28" i="1"/>
  <c r="K21" i="1"/>
  <c r="K18" i="1"/>
  <c r="K16" i="1"/>
  <c r="K14" i="1"/>
  <c r="K12" i="1"/>
  <c r="K10" i="1"/>
  <c r="H49" i="1" l="1"/>
  <c r="M40" i="1" l="1"/>
  <c r="L40" i="1"/>
  <c r="I49" i="1"/>
  <c r="J37" i="1" s="1"/>
  <c r="K37" i="1"/>
  <c r="L37" i="1"/>
  <c r="M37" i="1"/>
  <c r="J24" i="1" l="1"/>
  <c r="J27" i="1"/>
  <c r="J48" i="1"/>
  <c r="J42" i="1"/>
  <c r="J36" i="1"/>
  <c r="J31" i="1"/>
  <c r="J21" i="1"/>
  <c r="J14" i="1"/>
  <c r="J47" i="1"/>
  <c r="J34" i="1"/>
  <c r="J18" i="1"/>
  <c r="K49" i="1"/>
  <c r="J44" i="1"/>
  <c r="J38" i="1"/>
  <c r="J49" i="1" s="1"/>
  <c r="J33" i="1"/>
  <c r="J16" i="1"/>
  <c r="J10" i="1"/>
  <c r="M49" i="1"/>
  <c r="L49" i="1"/>
  <c r="J43" i="1"/>
  <c r="J32" i="1"/>
  <c r="J22" i="1"/>
  <c r="J15" i="1"/>
  <c r="J40" i="1"/>
  <c r="J28" i="1"/>
  <c r="J12" i="1"/>
</calcChain>
</file>

<file path=xl/sharedStrings.xml><?xml version="1.0" encoding="utf-8"?>
<sst xmlns="http://schemas.openxmlformats.org/spreadsheetml/2006/main" count="90" uniqueCount="84">
  <si>
    <t>№</t>
  </si>
  <si>
    <t>Наименование доходов</t>
  </si>
  <si>
    <t xml:space="preserve">Поступило </t>
  </si>
  <si>
    <t xml:space="preserve">Утвержденный бюджет (в редакции Решения </t>
  </si>
  <si>
    <t>Доля к всего доходов, %</t>
  </si>
  <si>
    <t xml:space="preserve">  Исполнение к утверждённому бюджету, %</t>
  </si>
  <si>
    <t>1.</t>
  </si>
  <si>
    <t>НАЛОГОВЫЕ ДОХОДЫ</t>
  </si>
  <si>
    <t xml:space="preserve">   в том числе:</t>
  </si>
  <si>
    <t>1.1.</t>
  </si>
  <si>
    <t>Налог на доходы</t>
  </si>
  <si>
    <t>физических лиц</t>
  </si>
  <si>
    <t>1.2.</t>
  </si>
  <si>
    <t>Налоги на товары (работы, услуги), реализуемые на территории РФ (акцизы).</t>
  </si>
  <si>
    <t>1.3.</t>
  </si>
  <si>
    <t>Единый сельскохозяйственный налог</t>
  </si>
  <si>
    <t>1.4.</t>
  </si>
  <si>
    <t>Единый налог на</t>
  </si>
  <si>
    <t>вмененный доход для отдельных видов деятельности</t>
  </si>
  <si>
    <t>1.5.</t>
  </si>
  <si>
    <t>Налог, взимаемый     в связи с</t>
  </si>
  <si>
    <t>применением упрощенной</t>
  </si>
  <si>
    <t>системы налогообложения</t>
  </si>
  <si>
    <t>1.6.</t>
  </si>
  <si>
    <t>Налог, взимаемый в связи с применением патентной системы налогообложения</t>
  </si>
  <si>
    <t>1.7.</t>
  </si>
  <si>
    <t>1.8.</t>
  </si>
  <si>
    <t>Земельный налог с организаций, обладающих земельным участком, расположенным в границах городских округов</t>
  </si>
  <si>
    <t>2.</t>
  </si>
  <si>
    <t>НЕНАЛОГОВЫЕ ДОХОДЫ</t>
  </si>
  <si>
    <t>2.1.</t>
  </si>
  <si>
    <t>Доходы от использования имущества, находящегося в государственной</t>
  </si>
  <si>
    <t>2.2.</t>
  </si>
  <si>
    <t>и муниципальной собственности</t>
  </si>
  <si>
    <t>2.3.</t>
  </si>
  <si>
    <t>Платежи при пользовании природными ресурсами</t>
  </si>
  <si>
    <t>2.4.</t>
  </si>
  <si>
    <t>Доходы от оказания платных услуг и компенсации затрат государства</t>
  </si>
  <si>
    <t>2.5.</t>
  </si>
  <si>
    <t xml:space="preserve">Доходы от продажи материальных и нематериальных активов </t>
  </si>
  <si>
    <t>2.6.</t>
  </si>
  <si>
    <t>Штрафы, санкции, возмещение ущерба</t>
  </si>
  <si>
    <t>3.</t>
  </si>
  <si>
    <t>ИТОГО НАЛОГОВЫЕ И НЕНАЛОГОВЫЕ ДОХОДЫ</t>
  </si>
  <si>
    <t>4.</t>
  </si>
  <si>
    <t>БЕЗВОЗМЕЗДНЫЕ ПОСТУПЛЕНИЯ</t>
  </si>
  <si>
    <t>в том числе:</t>
  </si>
  <si>
    <t>Безвозмездные поступления от бюджетов бюджетной системы Российской Федерации</t>
  </si>
  <si>
    <t>Дотации</t>
  </si>
  <si>
    <t>Субсидии</t>
  </si>
  <si>
    <t>Субвенции</t>
  </si>
  <si>
    <t>Иные межбюджетные трансферты</t>
  </si>
  <si>
    <t>4.2.</t>
  </si>
  <si>
    <t>4.3.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</si>
  <si>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      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</si>
  <si>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</si>
  <si>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</si>
  <si>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Налог на имущество физических лиц взимаемый по ставкам, применяемых к объектам налогообложения, расположенным в границах городских округов</t>
  </si>
  <si>
    <t>4.1</t>
  </si>
  <si>
    <t>Начальник управления по финансам и казначейству</t>
  </si>
  <si>
    <t>городского округа Истра</t>
  </si>
  <si>
    <t>Е.М. Лукина</t>
  </si>
  <si>
    <t>1.9.</t>
  </si>
  <si>
    <t>Земельный налог с физических лиц, обладающих земельным участком, расположенным в границах городских округов</t>
  </si>
  <si>
    <t xml:space="preserve">Поступило за   1 квартал, тыс. рублей </t>
  </si>
  <si>
    <t>1 квартал 2022 год</t>
  </si>
  <si>
    <t>СД  от (16.02.2022 № 3/2), тыс. рублей</t>
  </si>
  <si>
    <t>1.10.</t>
  </si>
  <si>
    <t>Государственная пошлина</t>
  </si>
  <si>
    <t>1.11.</t>
  </si>
  <si>
    <t>Задолженность и перерасчеты по отмененным налогам, сборам и иным обязательным платежам</t>
  </si>
  <si>
    <t>2.7.</t>
  </si>
  <si>
    <t>Прочие неналоговые доходы</t>
  </si>
  <si>
    <t>Сведения об исполнении бюджета городского округа Истра по доходам в разрезе видов доходов и в сравнении с соотвествующим периодом прошлого года ( по состоянию на 01.01.2022 года)</t>
  </si>
  <si>
    <t>(тыс.руб)</t>
  </si>
  <si>
    <t>1 квартал 2023 год</t>
  </si>
  <si>
    <t>Сведения об исполнении бюджета городского округа Истра по доходам в разрезе видов доходов и в сравнении с соотвествующим периодом прошлого года ( по состоянию на 01.04.2023 года)</t>
  </si>
  <si>
    <t>СД  от (24.03.2023 № 1/2), тыс. рублей</t>
  </si>
  <si>
    <t>1.12.</t>
  </si>
  <si>
    <t>Налог, взимаемый в связи с применением специального налогового режима "Автоматизированная упрощенная система налогообложения"</t>
  </si>
  <si>
    <t>4.4.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</si>
  <si>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</si>
  <si>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Прирост (снижение) исполнения бюджета, за 1 квартал 2023 года к 1 кварталу 2022 года, тыс. рублей</t>
  </si>
  <si>
    <t>за 1 квартал 2023 года, в % к 1 кварталу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</si>
</sst>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Calibri"/>
      <family val="2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Arial"/>
      <family val="2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16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8" fillId="0" borderId="17" xfId="0" applyFont="1" applyBorder="1" applyAlignment="1">
      <alignment vertical="center" wrapText="1"/>
    </xf>
    <xf numFmtId="0" fontId="4" fillId="0" borderId="17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164" fontId="4" fillId="0" borderId="8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164" fontId="7" fillId="0" borderId="8" xfId="0" applyNumberFormat="1" applyFont="1" applyBorder="1" applyAlignment="1">
      <alignment vertical="center"/>
    </xf>
    <xf numFmtId="164" fontId="6" fillId="0" borderId="2" xfId="0" applyNumberFormat="1" applyFont="1" applyBorder="1" applyAlignment="1">
      <alignment horizontal="center" vertical="center"/>
    </xf>
    <xf numFmtId="164" fontId="6" fillId="0" borderId="8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0" fontId="1" fillId="0" borderId="16" xfId="0" applyFont="1" applyBorder="1" applyAlignment="1">
      <alignment vertical="center" wrapText="1"/>
    </xf>
    <xf numFmtId="0" fontId="1" fillId="0" borderId="16" xfId="0" applyFont="1" applyBorder="1"/>
    <xf numFmtId="0" fontId="0" fillId="0" borderId="0" xfId="0" applyAlignment="1">
      <alignment horizontal="justify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0" fillId="0" borderId="0" xfId="0" applyAlignment="1">
      <alignment horizontal="justify" vertical="center" wrapText="1"/>
    </xf>
    <xf numFmtId="0" fontId="0" fillId="0" borderId="13" xfId="0" applyBorder="1" applyAlignment="1">
      <alignment horizontal="right" vertical="center" wrapText="1"/>
    </xf>
    <xf numFmtId="0" fontId="6" fillId="0" borderId="10" xfId="0" applyFont="1" applyBorder="1" applyAlignment="1">
      <alignment vertical="center"/>
    </xf>
    <xf numFmtId="0" fontId="6" fillId="0" borderId="9" xfId="0" applyFont="1" applyBorder="1" applyAlignment="1">
      <alignment vertical="center"/>
    </xf>
    <xf numFmtId="164" fontId="6" fillId="0" borderId="2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6" fillId="0" borderId="10" xfId="0" applyFont="1" applyBorder="1" applyAlignment="1">
      <alignment horizontal="justify" vertical="center"/>
    </xf>
    <xf numFmtId="0" fontId="6" fillId="0" borderId="9" xfId="0" applyFont="1" applyBorder="1" applyAlignment="1">
      <alignment horizontal="justify" vertical="center"/>
    </xf>
    <xf numFmtId="0" fontId="6" fillId="0" borderId="5" xfId="0" applyFont="1" applyBorder="1" applyAlignment="1">
      <alignment vertical="center"/>
    </xf>
    <xf numFmtId="164" fontId="6" fillId="0" borderId="3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0" fontId="6" fillId="0" borderId="18" xfId="0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0" fontId="6" fillId="0" borderId="5" xfId="0" applyFont="1" applyBorder="1" applyAlignment="1">
      <alignment horizontal="justify" vertical="center"/>
    </xf>
    <xf numFmtId="0" fontId="4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6" fillId="0" borderId="14" xfId="0" applyFont="1" applyBorder="1" applyAlignment="1">
      <alignment horizontal="justify" vertical="center"/>
    </xf>
    <xf numFmtId="0" fontId="6" fillId="0" borderId="15" xfId="0" applyFont="1" applyBorder="1" applyAlignment="1">
      <alignment horizontal="justify" vertical="center"/>
    </xf>
    <xf numFmtId="0" fontId="6" fillId="0" borderId="12" xfId="0" applyFont="1" applyBorder="1" applyAlignment="1">
      <alignment horizontal="justify" vertical="center"/>
    </xf>
    <xf numFmtId="0" fontId="6" fillId="0" borderId="0" xfId="0" applyFont="1" applyAlignment="1">
      <alignment horizontal="justify" vertical="center"/>
    </xf>
    <xf numFmtId="0" fontId="6" fillId="0" borderId="11" xfId="0" applyFont="1" applyBorder="1" applyAlignment="1">
      <alignment horizontal="justify" vertical="center"/>
    </xf>
    <xf numFmtId="0" fontId="6" fillId="0" borderId="13" xfId="0" applyFont="1" applyBorder="1" applyAlignment="1">
      <alignment horizontal="justify" vertical="center"/>
    </xf>
    <xf numFmtId="0" fontId="1" fillId="0" borderId="10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0" borderId="14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49" fontId="6" fillId="0" borderId="10" xfId="0" applyNumberFormat="1" applyFont="1" applyBorder="1" applyAlignment="1">
      <alignment vertical="center"/>
    </xf>
    <xf numFmtId="49" fontId="6" fillId="0" borderId="9" xfId="0" applyNumberFormat="1" applyFont="1" applyBorder="1" applyAlignment="1">
      <alignment vertical="center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53"/>
  <sheetViews>
    <sheetView tabSelected="1" topLeftCell="A4" workbookViewId="0">
      <pane ySplit="6" topLeftCell="A10" activePane="bottomLeft" state="frozen"/>
      <selection activeCell="A4" sqref="A4"/>
      <selection pane="bottomLeft" activeCell="H8" sqref="H8"/>
    </sheetView>
  </sheetViews>
  <sheetFormatPr defaultRowHeight="14.4" x14ac:dyDescent="0.3"/>
  <cols>
    <col min="1" max="1" width="4.33203125" style="6" customWidth="1"/>
    <col min="2" max="2" width="8.88671875" hidden="1" customWidth="1"/>
    <col min="3" max="3" width="42.6640625" customWidth="1"/>
    <col min="4" max="4" width="14.77734375" customWidth="1"/>
    <col min="5" max="5" width="11.6640625" customWidth="1"/>
    <col min="6" max="6" width="10.21875" customWidth="1"/>
    <col min="7" max="7" width="10.77734375" customWidth="1"/>
    <col min="8" max="8" width="12.88671875" customWidth="1"/>
    <col min="9" max="9" width="12.109375" customWidth="1"/>
    <col min="10" max="10" width="13" customWidth="1"/>
    <col min="11" max="11" width="12" customWidth="1"/>
    <col min="12" max="12" width="13.21875" customWidth="1"/>
    <col min="13" max="13" width="10.21875" customWidth="1"/>
  </cols>
  <sheetData>
    <row r="2" spans="1:13" ht="409.6" x14ac:dyDescent="0.3">
      <c r="A2" s="25" t="s">
        <v>73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13" ht="15" x14ac:dyDescent="0.3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</row>
    <row r="4" spans="1:13" ht="47.55" customHeight="1" x14ac:dyDescent="0.3">
      <c r="A4" s="33" t="s">
        <v>76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1:13" ht="15" customHeight="1" thickBot="1" x14ac:dyDescent="0.35">
      <c r="A5" s="34" t="s">
        <v>74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</row>
    <row r="6" spans="1:13" ht="15.6" customHeight="1" thickBot="1" x14ac:dyDescent="0.35">
      <c r="A6" s="65" t="s">
        <v>0</v>
      </c>
      <c r="B6" s="75" t="s">
        <v>1</v>
      </c>
      <c r="C6" s="76"/>
      <c r="D6" s="68" t="s">
        <v>65</v>
      </c>
      <c r="E6" s="69"/>
      <c r="F6" s="69"/>
      <c r="G6" s="70"/>
      <c r="H6" s="68" t="s">
        <v>75</v>
      </c>
      <c r="I6" s="69"/>
      <c r="J6" s="69"/>
      <c r="K6" s="70"/>
      <c r="L6" s="71" t="s">
        <v>82</v>
      </c>
      <c r="M6" s="1" t="s">
        <v>2</v>
      </c>
    </row>
    <row r="7" spans="1:13" ht="30.6" x14ac:dyDescent="0.3">
      <c r="A7" s="66"/>
      <c r="B7" s="77"/>
      <c r="C7" s="78"/>
      <c r="D7" s="2" t="s">
        <v>3</v>
      </c>
      <c r="E7" s="71" t="s">
        <v>64</v>
      </c>
      <c r="F7" s="71" t="s">
        <v>4</v>
      </c>
      <c r="G7" s="71" t="s">
        <v>5</v>
      </c>
      <c r="H7" s="2" t="s">
        <v>3</v>
      </c>
      <c r="I7" s="71" t="s">
        <v>64</v>
      </c>
      <c r="J7" s="71" t="s">
        <v>4</v>
      </c>
      <c r="K7" s="71" t="s">
        <v>5</v>
      </c>
      <c r="L7" s="55"/>
      <c r="M7" s="55" t="s">
        <v>83</v>
      </c>
    </row>
    <row r="8" spans="1:13" ht="31.2" thickBot="1" x14ac:dyDescent="0.35">
      <c r="A8" s="67"/>
      <c r="B8" s="79"/>
      <c r="C8" s="80"/>
      <c r="D8" s="3" t="s">
        <v>66</v>
      </c>
      <c r="E8" s="72"/>
      <c r="F8" s="72"/>
      <c r="G8" s="72"/>
      <c r="H8" s="3" t="s">
        <v>77</v>
      </c>
      <c r="I8" s="72"/>
      <c r="J8" s="72"/>
      <c r="K8" s="72"/>
      <c r="L8" s="72"/>
      <c r="M8" s="56"/>
    </row>
    <row r="9" spans="1:13" ht="15.6" thickBot="1" x14ac:dyDescent="0.35">
      <c r="A9" s="4">
        <v>1</v>
      </c>
      <c r="B9" s="73">
        <v>2</v>
      </c>
      <c r="C9" s="74"/>
      <c r="D9" s="5">
        <v>3</v>
      </c>
      <c r="E9" s="3">
        <v>4</v>
      </c>
      <c r="F9" s="5">
        <v>5</v>
      </c>
      <c r="G9" s="5">
        <v>6</v>
      </c>
      <c r="H9" s="5">
        <v>7</v>
      </c>
      <c r="I9" s="3">
        <v>8</v>
      </c>
      <c r="J9" s="5">
        <v>9</v>
      </c>
      <c r="K9" s="3">
        <v>10</v>
      </c>
      <c r="L9" s="5">
        <v>11</v>
      </c>
      <c r="M9" s="5">
        <v>12</v>
      </c>
    </row>
    <row r="10" spans="1:13" ht="15" thickBot="1" x14ac:dyDescent="0.35">
      <c r="A10" s="63" t="s">
        <v>6</v>
      </c>
      <c r="B10" s="64"/>
      <c r="C10" s="7" t="s">
        <v>7</v>
      </c>
      <c r="D10" s="12">
        <f>D12+D14+D15+D16+D18+D21+D22+D24+D25+D26+D27</f>
        <v>4328988.2</v>
      </c>
      <c r="E10" s="12">
        <f>E12+E14+E15+E16+E18+E21+E22+E24+E25+E26+E27</f>
        <v>778706.78</v>
      </c>
      <c r="F10" s="12">
        <f>E10*100/E49</f>
        <v>41.21288588860422</v>
      </c>
      <c r="G10" s="12">
        <f>E10*100/D10</f>
        <v>17.988193638411857</v>
      </c>
      <c r="H10" s="12">
        <f>H12+H14+H15+H16+H18+H21+H22+H23+H24+H25+H26+H27</f>
        <v>5301803.5999999996</v>
      </c>
      <c r="I10" s="12">
        <f>I12+I14+I15+I16+I18+I21+I22+I23+I24+I25+I26+I27</f>
        <v>619469.80000000005</v>
      </c>
      <c r="J10" s="12">
        <f>I10*100/I49</f>
        <v>35.897932479622078</v>
      </c>
      <c r="K10" s="12">
        <f>I10*100/H10</f>
        <v>11.684133301354281</v>
      </c>
      <c r="L10" s="12">
        <f>I10-E10</f>
        <v>-159236.97999999998</v>
      </c>
      <c r="M10" s="13">
        <f>I10/E10*100</f>
        <v>79.551098810260783</v>
      </c>
    </row>
    <row r="11" spans="1:13" ht="15" thickBot="1" x14ac:dyDescent="0.35">
      <c r="A11" s="45"/>
      <c r="B11" s="46"/>
      <c r="C11" s="8" t="s">
        <v>8</v>
      </c>
      <c r="D11" s="16"/>
      <c r="E11" s="14"/>
      <c r="F11" s="12"/>
      <c r="G11" s="12"/>
      <c r="H11" s="16"/>
      <c r="I11" s="14"/>
      <c r="J11" s="12"/>
      <c r="K11" s="12"/>
      <c r="L11" s="12"/>
      <c r="M11" s="13"/>
    </row>
    <row r="12" spans="1:13" x14ac:dyDescent="0.3">
      <c r="A12" s="81" t="s">
        <v>9</v>
      </c>
      <c r="B12" s="82"/>
      <c r="C12" s="29" t="s">
        <v>10</v>
      </c>
      <c r="D12" s="40">
        <v>1097558.6000000001</v>
      </c>
      <c r="E12" s="40">
        <v>232065</v>
      </c>
      <c r="F12" s="37">
        <f>E12*100/E49</f>
        <v>12.281989330745184</v>
      </c>
      <c r="G12" s="37">
        <f>E12*100/D12</f>
        <v>21.143745764463052</v>
      </c>
      <c r="H12" s="40">
        <v>1487289</v>
      </c>
      <c r="I12" s="40">
        <v>184233.1</v>
      </c>
      <c r="J12" s="37">
        <f>I12*100/I49</f>
        <v>10.67620630466806</v>
      </c>
      <c r="K12" s="37">
        <f>I12*100/H12</f>
        <v>12.387175592638688</v>
      </c>
      <c r="L12" s="37">
        <f>I12-E12</f>
        <v>-47831.899999999994</v>
      </c>
      <c r="M12" s="40">
        <f>I12/E12*100</f>
        <v>79.388576476418251</v>
      </c>
    </row>
    <row r="13" spans="1:13" ht="15" thickBot="1" x14ac:dyDescent="0.35">
      <c r="A13" s="83"/>
      <c r="B13" s="84"/>
      <c r="C13" s="31" t="s">
        <v>11</v>
      </c>
      <c r="D13" s="42"/>
      <c r="E13" s="42"/>
      <c r="F13" s="51"/>
      <c r="G13" s="51"/>
      <c r="H13" s="42"/>
      <c r="I13" s="42"/>
      <c r="J13" s="51"/>
      <c r="K13" s="51"/>
      <c r="L13" s="51"/>
      <c r="M13" s="42"/>
    </row>
    <row r="14" spans="1:13" ht="57.6" customHeight="1" thickBot="1" x14ac:dyDescent="0.35">
      <c r="A14" s="35" t="s">
        <v>12</v>
      </c>
      <c r="B14" s="36"/>
      <c r="C14" s="27" t="s">
        <v>13</v>
      </c>
      <c r="D14" s="19">
        <v>81557</v>
      </c>
      <c r="E14" s="15">
        <v>21033.72</v>
      </c>
      <c r="F14" s="18">
        <f>E14*100/E49</f>
        <v>1.1132050271513654</v>
      </c>
      <c r="G14" s="18">
        <f>E14*100/D14</f>
        <v>25.790208075333815</v>
      </c>
      <c r="H14" s="19">
        <v>96777</v>
      </c>
      <c r="I14" s="15">
        <v>22924.9</v>
      </c>
      <c r="J14" s="18">
        <f>I14*100/I49</f>
        <v>1.3284852825788895</v>
      </c>
      <c r="K14" s="18">
        <f>I14*100/H14</f>
        <v>23.688376370418592</v>
      </c>
      <c r="L14" s="18">
        <f>I14-E14</f>
        <v>1891.1800000000003</v>
      </c>
      <c r="M14" s="15">
        <f>I14/E14*100</f>
        <v>108.99118177859171</v>
      </c>
    </row>
    <row r="15" spans="1:13" ht="49.5" customHeight="1" thickBot="1" x14ac:dyDescent="0.35">
      <c r="A15" s="35" t="s">
        <v>14</v>
      </c>
      <c r="B15" s="36"/>
      <c r="C15" s="27" t="s">
        <v>15</v>
      </c>
      <c r="D15" s="15">
        <v>0</v>
      </c>
      <c r="E15" s="15">
        <v>8.6</v>
      </c>
      <c r="F15" s="18">
        <f>E15*100/E49</f>
        <v>4.5515311763690599E-4</v>
      </c>
      <c r="G15" s="18">
        <v>0</v>
      </c>
      <c r="H15" s="15">
        <v>0</v>
      </c>
      <c r="I15" s="15">
        <v>-8.6999999999999993</v>
      </c>
      <c r="J15" s="18">
        <f>I15*100/I49</f>
        <v>-5.0416019081593979E-4</v>
      </c>
      <c r="K15" s="18">
        <v>0</v>
      </c>
      <c r="L15" s="18">
        <f>I15-E15</f>
        <v>-17.299999999999997</v>
      </c>
      <c r="M15" s="15">
        <f>I15/E15*100</f>
        <v>-101.16279069767442</v>
      </c>
    </row>
    <row r="16" spans="1:13" ht="19.5" customHeight="1" x14ac:dyDescent="0.3">
      <c r="A16" s="81" t="s">
        <v>16</v>
      </c>
      <c r="B16" s="82"/>
      <c r="C16" s="29" t="s">
        <v>17</v>
      </c>
      <c r="D16" s="40">
        <v>0</v>
      </c>
      <c r="E16" s="40">
        <v>15.73</v>
      </c>
      <c r="F16" s="37">
        <f>E16*100/E49</f>
        <v>8.3250680702657339E-4</v>
      </c>
      <c r="G16" s="37" t="e">
        <f>E16*100/D16</f>
        <v>#DIV/0!</v>
      </c>
      <c r="H16" s="40">
        <v>0</v>
      </c>
      <c r="I16" s="40">
        <v>-2748.3</v>
      </c>
      <c r="J16" s="37">
        <f>I16*100/I49</f>
        <v>-0.15926246579533879</v>
      </c>
      <c r="K16" s="37" t="e">
        <f>I16*100/H16</f>
        <v>#DIV/0!</v>
      </c>
      <c r="L16" s="37">
        <f>I16-E16</f>
        <v>-2764.03</v>
      </c>
      <c r="M16" s="40">
        <f>I16/E16*100</f>
        <v>-17471.710108073745</v>
      </c>
    </row>
    <row r="17" spans="1:13" ht="18.149999999999999" customHeight="1" thickBot="1" x14ac:dyDescent="0.35">
      <c r="A17" s="83"/>
      <c r="B17" s="84"/>
      <c r="C17" s="31" t="s">
        <v>18</v>
      </c>
      <c r="D17" s="42"/>
      <c r="E17" s="42"/>
      <c r="F17" s="51"/>
      <c r="G17" s="51"/>
      <c r="H17" s="42"/>
      <c r="I17" s="42"/>
      <c r="J17" s="51"/>
      <c r="K17" s="51"/>
      <c r="L17" s="51"/>
      <c r="M17" s="42"/>
    </row>
    <row r="18" spans="1:13" ht="19.5" customHeight="1" x14ac:dyDescent="0.3">
      <c r="A18" s="57" t="s">
        <v>19</v>
      </c>
      <c r="B18" s="58"/>
      <c r="C18" s="29" t="s">
        <v>20</v>
      </c>
      <c r="D18" s="40">
        <v>971844</v>
      </c>
      <c r="E18" s="40">
        <v>165211.16</v>
      </c>
      <c r="F18" s="37">
        <f>E18*100/E49</f>
        <v>8.7437644816755462</v>
      </c>
      <c r="G18" s="37">
        <f>E18*100/D18</f>
        <v>16.999761278559109</v>
      </c>
      <c r="H18" s="40">
        <v>1349647</v>
      </c>
      <c r="I18" s="40">
        <v>105574.7</v>
      </c>
      <c r="J18" s="37">
        <f>I18*100/I49</f>
        <v>6.1179955054408737</v>
      </c>
      <c r="K18" s="37">
        <f>I18*100/H18</f>
        <v>7.8223935592047402</v>
      </c>
      <c r="L18" s="37">
        <f>I18-E18</f>
        <v>-59636.460000000006</v>
      </c>
      <c r="M18" s="40">
        <f>I18/E18*100</f>
        <v>63.902886463602094</v>
      </c>
    </row>
    <row r="19" spans="1:13" ht="20.7" customHeight="1" x14ac:dyDescent="0.3">
      <c r="A19" s="59"/>
      <c r="B19" s="60"/>
      <c r="C19" s="30" t="s">
        <v>21</v>
      </c>
      <c r="D19" s="41"/>
      <c r="E19" s="41"/>
      <c r="F19" s="50"/>
      <c r="G19" s="38"/>
      <c r="H19" s="41"/>
      <c r="I19" s="41"/>
      <c r="J19" s="50"/>
      <c r="K19" s="38"/>
      <c r="L19" s="38"/>
      <c r="M19" s="41"/>
    </row>
    <row r="20" spans="1:13" ht="17.55" customHeight="1" thickBot="1" x14ac:dyDescent="0.35">
      <c r="A20" s="61"/>
      <c r="B20" s="62"/>
      <c r="C20" s="31" t="s">
        <v>22</v>
      </c>
      <c r="D20" s="42"/>
      <c r="E20" s="42"/>
      <c r="F20" s="51"/>
      <c r="G20" s="39"/>
      <c r="H20" s="42"/>
      <c r="I20" s="42"/>
      <c r="J20" s="51"/>
      <c r="K20" s="39"/>
      <c r="L20" s="39"/>
      <c r="M20" s="42"/>
    </row>
    <row r="21" spans="1:13" ht="48" customHeight="1" thickBot="1" x14ac:dyDescent="0.35">
      <c r="A21" s="47" t="s">
        <v>23</v>
      </c>
      <c r="B21" s="48"/>
      <c r="C21" s="27" t="s">
        <v>24</v>
      </c>
      <c r="D21" s="15">
        <v>118741</v>
      </c>
      <c r="E21" s="15">
        <v>40572.76</v>
      </c>
      <c r="F21" s="18">
        <f>E21*100/E49</f>
        <v>2.1473044424574366</v>
      </c>
      <c r="G21" s="17">
        <f>E21*100/D21</f>
        <v>34.169124396796391</v>
      </c>
      <c r="H21" s="15">
        <v>110917</v>
      </c>
      <c r="I21" s="15">
        <v>-12924.2</v>
      </c>
      <c r="J21" s="18">
        <f>I21*100/I49</f>
        <v>-0.74895024576360569</v>
      </c>
      <c r="K21" s="17">
        <f>I21*100/H21</f>
        <v>-11.652136282084802</v>
      </c>
      <c r="L21" s="18">
        <f t="shared" ref="L21:L27" si="0">I21-E21</f>
        <v>-53496.960000000006</v>
      </c>
      <c r="M21" s="15">
        <f t="shared" ref="M21:M28" si="1">I21/E21*100</f>
        <v>-31.854377173256143</v>
      </c>
    </row>
    <row r="22" spans="1:13" ht="61.2" customHeight="1" thickBot="1" x14ac:dyDescent="0.35">
      <c r="A22" s="47" t="s">
        <v>25</v>
      </c>
      <c r="B22" s="48"/>
      <c r="C22" s="27" t="s">
        <v>79</v>
      </c>
      <c r="D22" s="26">
        <v>0</v>
      </c>
      <c r="E22" s="15">
        <v>0</v>
      </c>
      <c r="F22" s="20">
        <f>E22*100/E49</f>
        <v>0</v>
      </c>
      <c r="G22" s="17" t="e">
        <f t="shared" ref="G22:G28" si="2">E22*100/D22</f>
        <v>#DIV/0!</v>
      </c>
      <c r="H22" s="15">
        <v>0</v>
      </c>
      <c r="I22" s="15">
        <v>289.2</v>
      </c>
      <c r="J22" s="20">
        <f>I22*100/I49</f>
        <v>1.675898013608848E-2</v>
      </c>
      <c r="K22" s="17" t="e">
        <f t="shared" ref="K22:K28" si="3">I22*100/H22</f>
        <v>#DIV/0!</v>
      </c>
      <c r="L22" s="18">
        <f t="shared" si="0"/>
        <v>289.2</v>
      </c>
      <c r="M22" s="15" t="e">
        <f t="shared" si="1"/>
        <v>#DIV/0!</v>
      </c>
    </row>
    <row r="23" spans="1:13" ht="61.2" customHeight="1" thickBot="1" x14ac:dyDescent="0.35">
      <c r="A23" s="47" t="s">
        <v>26</v>
      </c>
      <c r="B23" s="54"/>
      <c r="C23" s="27" t="s">
        <v>57</v>
      </c>
      <c r="D23" s="15">
        <v>368561</v>
      </c>
      <c r="E23" s="15">
        <v>28709.79</v>
      </c>
      <c r="F23" s="20" t="e">
        <f>E23*100/E50</f>
        <v>#DIV/0!</v>
      </c>
      <c r="G23" s="17">
        <f t="shared" ref="G23" si="4">E23*100/D23</f>
        <v>7.7896983131693265</v>
      </c>
      <c r="H23" s="15">
        <v>451479.6</v>
      </c>
      <c r="I23" s="15">
        <v>21810.7</v>
      </c>
      <c r="J23" s="20" t="e">
        <f>I23*100/I50</f>
        <v>#DIV/0!</v>
      </c>
      <c r="K23" s="17">
        <f t="shared" ref="K23" si="5">I23*100/H23</f>
        <v>4.8309380977567979</v>
      </c>
      <c r="L23" s="18">
        <f t="shared" ref="L23" si="6">I23-E23</f>
        <v>-6899.09</v>
      </c>
      <c r="M23" s="15">
        <f t="shared" ref="M23" si="7">I23/E23*100</f>
        <v>75.969556029493774</v>
      </c>
    </row>
    <row r="24" spans="1:13" ht="61.2" customHeight="1" thickBot="1" x14ac:dyDescent="0.35">
      <c r="A24" s="35" t="s">
        <v>62</v>
      </c>
      <c r="B24" s="49"/>
      <c r="C24" s="27" t="s">
        <v>27</v>
      </c>
      <c r="D24" s="15">
        <v>1476341</v>
      </c>
      <c r="E24" s="15">
        <v>280302.57</v>
      </c>
      <c r="F24" s="20">
        <f>E24*100/E49</f>
        <v>14.834952164783381</v>
      </c>
      <c r="G24" s="17">
        <f t="shared" si="2"/>
        <v>18.986302622497107</v>
      </c>
      <c r="H24" s="15">
        <v>1189954</v>
      </c>
      <c r="I24" s="15">
        <v>258204.9</v>
      </c>
      <c r="J24" s="20">
        <f>I24*100/I49</f>
        <v>14.962831224552948</v>
      </c>
      <c r="K24" s="17">
        <f t="shared" ref="K24:K27" si="8">I24*100/H24</f>
        <v>21.698729530721355</v>
      </c>
      <c r="L24" s="18">
        <f t="shared" si="0"/>
        <v>-22097.670000000013</v>
      </c>
      <c r="M24" s="15">
        <f t="shared" si="1"/>
        <v>92.116493972923607</v>
      </c>
    </row>
    <row r="25" spans="1:13" ht="61.2" customHeight="1" thickBot="1" x14ac:dyDescent="0.35">
      <c r="A25" s="52" t="s">
        <v>67</v>
      </c>
      <c r="B25" s="53"/>
      <c r="C25" s="27" t="s">
        <v>63</v>
      </c>
      <c r="D25" s="15">
        <v>545980.6</v>
      </c>
      <c r="E25" s="15">
        <v>32998.21</v>
      </c>
      <c r="F25" s="20">
        <f>E25*100/E47</f>
        <v>339.75900513166891</v>
      </c>
      <c r="G25" s="17">
        <f t="shared" si="2"/>
        <v>6.0438429497311814</v>
      </c>
      <c r="H25" s="15">
        <v>579700</v>
      </c>
      <c r="I25" s="15">
        <v>37107</v>
      </c>
      <c r="J25" s="20">
        <f>I25*100/I47</f>
        <v>1126.673751328374</v>
      </c>
      <c r="K25" s="17">
        <f t="shared" ref="K25:K26" si="9">I25*100/H25</f>
        <v>6.4010695187165778</v>
      </c>
      <c r="L25" s="18">
        <f t="shared" si="0"/>
        <v>4108.7900000000009</v>
      </c>
      <c r="M25" s="15">
        <f t="shared" si="1"/>
        <v>112.45155419036365</v>
      </c>
    </row>
    <row r="26" spans="1:13" ht="37.65" customHeight="1" thickBot="1" x14ac:dyDescent="0.35">
      <c r="A26" s="28" t="s">
        <v>69</v>
      </c>
      <c r="B26" s="22"/>
      <c r="C26" s="23" t="s">
        <v>68</v>
      </c>
      <c r="D26" s="15">
        <v>36966</v>
      </c>
      <c r="E26" s="15">
        <v>6480.66</v>
      </c>
      <c r="F26" s="20"/>
      <c r="G26" s="17">
        <f t="shared" si="2"/>
        <v>17.531407239084565</v>
      </c>
      <c r="H26" s="15">
        <v>36040</v>
      </c>
      <c r="I26" s="15">
        <v>4914.2</v>
      </c>
      <c r="J26" s="20"/>
      <c r="K26" s="17">
        <f t="shared" si="9"/>
        <v>13.635405105438402</v>
      </c>
      <c r="L26" s="18">
        <f t="shared" si="0"/>
        <v>-1566.46</v>
      </c>
      <c r="M26" s="15">
        <f t="shared" si="1"/>
        <v>75.828696459928466</v>
      </c>
    </row>
    <row r="27" spans="1:13" ht="27" thickBot="1" x14ac:dyDescent="0.35">
      <c r="A27" s="35" t="s">
        <v>78</v>
      </c>
      <c r="B27" s="36"/>
      <c r="C27" s="27" t="s">
        <v>70</v>
      </c>
      <c r="D27" s="15">
        <v>0</v>
      </c>
      <c r="E27" s="15">
        <v>18.37</v>
      </c>
      <c r="F27" s="20">
        <f>E27*100/E49</f>
        <v>9.7222822918487941E-4</v>
      </c>
      <c r="G27" s="17" t="e">
        <f t="shared" si="2"/>
        <v>#DIV/0!</v>
      </c>
      <c r="H27" s="15">
        <v>0</v>
      </c>
      <c r="I27" s="15">
        <v>92.3</v>
      </c>
      <c r="J27" s="20">
        <f>I27*100/I49</f>
        <v>5.3487339784265798E-3</v>
      </c>
      <c r="K27" s="17" t="e">
        <f t="shared" si="8"/>
        <v>#DIV/0!</v>
      </c>
      <c r="L27" s="18">
        <f t="shared" si="0"/>
        <v>73.929999999999993</v>
      </c>
      <c r="M27" s="15">
        <f t="shared" si="1"/>
        <v>502.44964616222097</v>
      </c>
    </row>
    <row r="28" spans="1:13" ht="15" thickBot="1" x14ac:dyDescent="0.35">
      <c r="A28" s="43" t="s">
        <v>28</v>
      </c>
      <c r="B28" s="44"/>
      <c r="C28" s="9" t="s">
        <v>29</v>
      </c>
      <c r="D28" s="13">
        <f>D30+D31+D32+D33+D34+D35+D36</f>
        <v>325095.8</v>
      </c>
      <c r="E28" s="13">
        <f>E30+E31+E32+E33+E34+E35+E36</f>
        <v>129069.76000000001</v>
      </c>
      <c r="F28" s="12">
        <f>E28*100/E49</f>
        <v>6.8309887972845607</v>
      </c>
      <c r="G28" s="21">
        <f t="shared" si="2"/>
        <v>39.702069359247339</v>
      </c>
      <c r="H28" s="13">
        <f>H30+H31+H32+H33+H34+H35+H36</f>
        <v>655839</v>
      </c>
      <c r="I28" s="13">
        <f>I30+I31+I32+I33+I34+I35+I36</f>
        <v>272806.60000000003</v>
      </c>
      <c r="J28" s="12">
        <f>I28*100/I49</f>
        <v>15.808991668028481</v>
      </c>
      <c r="K28" s="21">
        <f t="shared" si="3"/>
        <v>41.596580868170392</v>
      </c>
      <c r="L28" s="12">
        <f t="shared" ref="L28" si="10">I28-E28</f>
        <v>143736.84000000003</v>
      </c>
      <c r="M28" s="13">
        <f t="shared" si="1"/>
        <v>211.36368425880704</v>
      </c>
    </row>
    <row r="29" spans="1:13" ht="44.7" customHeight="1" thickBot="1" x14ac:dyDescent="0.35">
      <c r="A29" s="45"/>
      <c r="B29" s="46"/>
      <c r="C29" s="8" t="s">
        <v>8</v>
      </c>
      <c r="D29" s="15"/>
      <c r="E29" s="15"/>
      <c r="F29" s="12"/>
      <c r="G29" s="18"/>
      <c r="H29" s="15"/>
      <c r="I29" s="15"/>
      <c r="J29" s="12"/>
      <c r="K29" s="18"/>
      <c r="L29" s="18"/>
      <c r="M29" s="13"/>
    </row>
    <row r="30" spans="1:13" ht="31.5" customHeight="1" thickBot="1" x14ac:dyDescent="0.35">
      <c r="A30" s="35" t="s">
        <v>30</v>
      </c>
      <c r="B30" s="36"/>
      <c r="C30" s="8" t="s">
        <v>31</v>
      </c>
      <c r="D30" s="15">
        <v>0</v>
      </c>
      <c r="E30" s="15">
        <v>0</v>
      </c>
      <c r="F30" s="18">
        <v>0</v>
      </c>
      <c r="G30" s="18">
        <v>0</v>
      </c>
      <c r="H30" s="15">
        <v>0</v>
      </c>
      <c r="I30" s="15">
        <v>0</v>
      </c>
      <c r="J30" s="18">
        <v>0</v>
      </c>
      <c r="K30" s="18">
        <v>0</v>
      </c>
      <c r="L30" s="18">
        <v>0</v>
      </c>
      <c r="M30" s="15">
        <v>0</v>
      </c>
    </row>
    <row r="31" spans="1:13" ht="39.450000000000003" customHeight="1" thickBot="1" x14ac:dyDescent="0.35">
      <c r="A31" s="35" t="s">
        <v>32</v>
      </c>
      <c r="B31" s="36"/>
      <c r="C31" s="8" t="s">
        <v>33</v>
      </c>
      <c r="D31" s="15">
        <v>267595.8</v>
      </c>
      <c r="E31" s="15">
        <v>106417.42</v>
      </c>
      <c r="F31" s="18">
        <f>E31*100/E49</f>
        <v>5.6321186609158174</v>
      </c>
      <c r="G31" s="18">
        <f>E31*100/D31</f>
        <v>39.767970947227127</v>
      </c>
      <c r="H31" s="15">
        <v>562552</v>
      </c>
      <c r="I31" s="15">
        <v>133414.70000000001</v>
      </c>
      <c r="J31" s="18">
        <f>I31*100/I49</f>
        <v>7.7313081160518822</v>
      </c>
      <c r="K31" s="18">
        <f>I31*100/H31</f>
        <v>23.71597647861887</v>
      </c>
      <c r="L31" s="18">
        <f>I31-E31</f>
        <v>26997.280000000013</v>
      </c>
      <c r="M31" s="15">
        <f>I31/E31*100</f>
        <v>125.3692299625381</v>
      </c>
    </row>
    <row r="32" spans="1:13" ht="52.65" customHeight="1" thickBot="1" x14ac:dyDescent="0.35">
      <c r="A32" s="35" t="s">
        <v>34</v>
      </c>
      <c r="B32" s="36"/>
      <c r="C32" s="8" t="s">
        <v>35</v>
      </c>
      <c r="D32" s="15">
        <v>4000</v>
      </c>
      <c r="E32" s="15">
        <v>1711.21</v>
      </c>
      <c r="F32" s="18">
        <f>E32*100/E49</f>
        <v>9.0565414701331379E-2</v>
      </c>
      <c r="G32" s="18">
        <f t="shared" ref="G32" si="11">E32*100/D32</f>
        <v>42.780250000000002</v>
      </c>
      <c r="H32" s="15">
        <v>3802</v>
      </c>
      <c r="I32" s="15">
        <v>1669.7</v>
      </c>
      <c r="J32" s="18">
        <f>I32*100/I49</f>
        <v>9.675819202360629E-2</v>
      </c>
      <c r="K32" s="18">
        <f t="shared" ref="K32:K37" si="12">I32*100/H32</f>
        <v>43.916359810625984</v>
      </c>
      <c r="L32" s="18">
        <f t="shared" ref="L32:L34" si="13">I32-E32</f>
        <v>-41.509999999999991</v>
      </c>
      <c r="M32" s="15">
        <f t="shared" ref="M32:M38" si="14">I32/E32*100</f>
        <v>97.574231099631263</v>
      </c>
    </row>
    <row r="33" spans="1:13" ht="47.1" customHeight="1" thickBot="1" x14ac:dyDescent="0.35">
      <c r="A33" s="35" t="s">
        <v>36</v>
      </c>
      <c r="B33" s="36"/>
      <c r="C33" s="8" t="s">
        <v>37</v>
      </c>
      <c r="D33" s="15">
        <v>0</v>
      </c>
      <c r="E33" s="15">
        <v>5530.42</v>
      </c>
      <c r="F33" s="18">
        <f>E33*100/E49</f>
        <v>0.29269626800482529</v>
      </c>
      <c r="G33" s="18">
        <v>0</v>
      </c>
      <c r="H33" s="15">
        <v>2500</v>
      </c>
      <c r="I33" s="15">
        <v>573.70000000000005</v>
      </c>
      <c r="J33" s="18">
        <f>I33*100/I49</f>
        <v>3.3245597870241922E-2</v>
      </c>
      <c r="K33" s="18">
        <v>0</v>
      </c>
      <c r="L33" s="18">
        <f t="shared" si="13"/>
        <v>-4956.72</v>
      </c>
      <c r="M33" s="15">
        <f t="shared" si="14"/>
        <v>10.373534017307909</v>
      </c>
    </row>
    <row r="34" spans="1:13" ht="47.1" customHeight="1" thickBot="1" x14ac:dyDescent="0.35">
      <c r="A34" s="35" t="s">
        <v>38</v>
      </c>
      <c r="B34" s="36"/>
      <c r="C34" s="8" t="s">
        <v>39</v>
      </c>
      <c r="D34" s="15">
        <v>40000</v>
      </c>
      <c r="E34" s="15">
        <v>10502.52</v>
      </c>
      <c r="F34" s="18">
        <f>E34*100/E49</f>
        <v>0.55584357221441372</v>
      </c>
      <c r="G34" s="18">
        <f t="shared" ref="G34:G37" si="15">E34*100/D34</f>
        <v>26.2563</v>
      </c>
      <c r="H34" s="15">
        <v>50100</v>
      </c>
      <c r="I34" s="15">
        <v>74796.600000000006</v>
      </c>
      <c r="J34" s="18">
        <f>I34*100/I49</f>
        <v>4.3344216239521298</v>
      </c>
      <c r="K34" s="18">
        <f t="shared" si="12"/>
        <v>149.29461077844314</v>
      </c>
      <c r="L34" s="18">
        <f t="shared" si="13"/>
        <v>64294.080000000002</v>
      </c>
      <c r="M34" s="15">
        <f t="shared" si="14"/>
        <v>712.17764879286119</v>
      </c>
    </row>
    <row r="35" spans="1:13" ht="15" thickBot="1" x14ac:dyDescent="0.35">
      <c r="A35" s="35" t="s">
        <v>40</v>
      </c>
      <c r="B35" s="36"/>
      <c r="C35" s="8" t="s">
        <v>41</v>
      </c>
      <c r="D35" s="15">
        <v>3500</v>
      </c>
      <c r="E35" s="15">
        <v>2152.9699999999998</v>
      </c>
      <c r="F35" s="18">
        <f>E35*100/E48</f>
        <v>-14.294554250016763</v>
      </c>
      <c r="G35" s="18">
        <f t="shared" si="15"/>
        <v>61.513428571428562</v>
      </c>
      <c r="H35" s="15">
        <v>26385</v>
      </c>
      <c r="I35" s="15">
        <v>53520.9</v>
      </c>
      <c r="J35" s="18">
        <f>I35*100/I48</f>
        <v>-464.17612724733965</v>
      </c>
      <c r="K35" s="18">
        <f t="shared" ref="K35" si="16">I35*100/H35</f>
        <v>202.84593519044913</v>
      </c>
      <c r="L35" s="18">
        <f>I35-E35</f>
        <v>51367.93</v>
      </c>
      <c r="M35" s="15">
        <f t="shared" ref="M35" si="17">I35/E35*100</f>
        <v>2485.9101613120483</v>
      </c>
    </row>
    <row r="36" spans="1:13" ht="15" thickBot="1" x14ac:dyDescent="0.35">
      <c r="A36" s="35" t="s">
        <v>71</v>
      </c>
      <c r="B36" s="36"/>
      <c r="C36" s="24" t="s">
        <v>72</v>
      </c>
      <c r="D36" s="15">
        <v>10000</v>
      </c>
      <c r="E36" s="15">
        <v>2755.22</v>
      </c>
      <c r="F36" s="18">
        <f>E36*100/E49</f>
        <v>0.14581941543901814</v>
      </c>
      <c r="G36" s="18">
        <f t="shared" si="15"/>
        <v>27.552199999999999</v>
      </c>
      <c r="H36" s="15">
        <v>10500</v>
      </c>
      <c r="I36" s="15">
        <v>8831</v>
      </c>
      <c r="J36" s="18">
        <f>I36*100/I49</f>
        <v>0.51175156840178904</v>
      </c>
      <c r="K36" s="18">
        <f t="shared" si="12"/>
        <v>84.104761904761901</v>
      </c>
      <c r="L36" s="18">
        <f>I36-E36</f>
        <v>6075.7800000000007</v>
      </c>
      <c r="M36" s="15">
        <f t="shared" si="14"/>
        <v>320.51886963654448</v>
      </c>
    </row>
    <row r="37" spans="1:13" ht="15" thickBot="1" x14ac:dyDescent="0.35">
      <c r="A37" s="45" t="s">
        <v>42</v>
      </c>
      <c r="B37" s="46"/>
      <c r="C37" s="10" t="s">
        <v>43</v>
      </c>
      <c r="D37" s="13">
        <f>D28+D10</f>
        <v>4654084</v>
      </c>
      <c r="E37" s="13">
        <f>E28+E10</f>
        <v>907776.54</v>
      </c>
      <c r="F37" s="13">
        <f>E37*100/E49</f>
        <v>48.043874685888774</v>
      </c>
      <c r="G37" s="12">
        <f t="shared" si="15"/>
        <v>19.504945334033508</v>
      </c>
      <c r="H37" s="13">
        <f>H28+H10</f>
        <v>5957642.5999999996</v>
      </c>
      <c r="I37" s="13">
        <f>I28+I10</f>
        <v>892276.40000000014</v>
      </c>
      <c r="J37" s="13">
        <f>I37*100/I49</f>
        <v>51.706924147650561</v>
      </c>
      <c r="K37" s="12">
        <f t="shared" si="12"/>
        <v>14.977004495032988</v>
      </c>
      <c r="L37" s="13">
        <f>I37-E37</f>
        <v>-15500.139999999898</v>
      </c>
      <c r="M37" s="13">
        <f t="shared" si="14"/>
        <v>98.292515909256707</v>
      </c>
    </row>
    <row r="38" spans="1:13" ht="15" thickBot="1" x14ac:dyDescent="0.35">
      <c r="A38" s="45" t="s">
        <v>44</v>
      </c>
      <c r="B38" s="46"/>
      <c r="C38" s="10" t="s">
        <v>45</v>
      </c>
      <c r="D38" s="12">
        <v>4442684.42</v>
      </c>
      <c r="E38" s="13">
        <v>981697.5</v>
      </c>
      <c r="F38" s="12">
        <f>E38*100/E49</f>
        <v>51.956125314111219</v>
      </c>
      <c r="G38" s="12">
        <f>E38*100/D38</f>
        <v>22.096944261460731</v>
      </c>
      <c r="H38" s="12">
        <v>4962163.2</v>
      </c>
      <c r="I38" s="13">
        <v>833365.6</v>
      </c>
      <c r="J38" s="12">
        <f>I38*100/I49</f>
        <v>48.293075852349446</v>
      </c>
      <c r="K38" s="12">
        <f>I38*100/H38</f>
        <v>16.794401280473807</v>
      </c>
      <c r="L38" s="13">
        <f>I38-E38</f>
        <v>-148331.90000000002</v>
      </c>
      <c r="M38" s="13">
        <f t="shared" si="14"/>
        <v>84.890264057920078</v>
      </c>
    </row>
    <row r="39" spans="1:13" ht="15" thickBot="1" x14ac:dyDescent="0.35">
      <c r="A39" s="35"/>
      <c r="B39" s="36"/>
      <c r="C39" s="11" t="s">
        <v>46</v>
      </c>
      <c r="D39" s="15"/>
      <c r="E39" s="15"/>
      <c r="F39" s="12"/>
      <c r="G39" s="18"/>
      <c r="H39" s="15"/>
      <c r="I39" s="15"/>
      <c r="J39" s="12"/>
      <c r="K39" s="18"/>
      <c r="L39" s="13"/>
      <c r="M39" s="13"/>
    </row>
    <row r="40" spans="1:13" ht="21" thickBot="1" x14ac:dyDescent="0.35">
      <c r="A40" s="85" t="s">
        <v>58</v>
      </c>
      <c r="B40" s="86"/>
      <c r="C40" s="11" t="s">
        <v>47</v>
      </c>
      <c r="D40" s="15">
        <v>4442684.42</v>
      </c>
      <c r="E40" s="15">
        <v>987046.73</v>
      </c>
      <c r="F40" s="18">
        <f>E40*100/E49</f>
        <v>52.239232141024807</v>
      </c>
      <c r="G40" s="18">
        <f>E40*100/D40</f>
        <v>22.217349617644011</v>
      </c>
      <c r="H40" s="15">
        <v>4962163.2</v>
      </c>
      <c r="I40" s="15">
        <v>841770.8</v>
      </c>
      <c r="J40" s="18">
        <f>I40*100/I49</f>
        <v>48.78015254612486</v>
      </c>
      <c r="K40" s="18">
        <f>I40*100/H40</f>
        <v>16.963787083826666</v>
      </c>
      <c r="L40" s="15">
        <f>I40-E40</f>
        <v>-145275.92999999993</v>
      </c>
      <c r="M40" s="13">
        <f>I40/E40*100</f>
        <v>85.281757632690812</v>
      </c>
    </row>
    <row r="41" spans="1:13" ht="20.7" customHeight="1" thickBot="1" x14ac:dyDescent="0.35">
      <c r="A41" s="35"/>
      <c r="B41" s="36"/>
      <c r="C41" s="11" t="s">
        <v>46</v>
      </c>
      <c r="D41" s="15"/>
      <c r="E41" s="15"/>
      <c r="F41" s="18"/>
      <c r="G41" s="18"/>
      <c r="H41" s="15"/>
      <c r="I41" s="15"/>
      <c r="J41" s="18"/>
      <c r="K41" s="18"/>
      <c r="L41" s="15"/>
      <c r="M41" s="15"/>
    </row>
    <row r="42" spans="1:13" ht="21.9" customHeight="1" thickBot="1" x14ac:dyDescent="0.35">
      <c r="A42" s="35"/>
      <c r="B42" s="36"/>
      <c r="C42" s="11" t="s">
        <v>48</v>
      </c>
      <c r="D42" s="15">
        <v>0</v>
      </c>
      <c r="E42" s="15">
        <v>0</v>
      </c>
      <c r="F42" s="18">
        <f>E42*100/E49</f>
        <v>0</v>
      </c>
      <c r="G42" s="18" t="e">
        <f>E42*100/D42</f>
        <v>#DIV/0!</v>
      </c>
      <c r="H42" s="15">
        <v>0</v>
      </c>
      <c r="I42" s="15">
        <v>0</v>
      </c>
      <c r="J42" s="18">
        <f>I42*100/I49</f>
        <v>0</v>
      </c>
      <c r="K42" s="18" t="e">
        <f>I42*100/H42</f>
        <v>#DIV/0!</v>
      </c>
      <c r="L42" s="15">
        <f>I42-E42</f>
        <v>0</v>
      </c>
      <c r="M42" s="15" t="e">
        <f>I42/E42*100</f>
        <v>#DIV/0!</v>
      </c>
    </row>
    <row r="43" spans="1:13" ht="21.45" customHeight="1" thickBot="1" x14ac:dyDescent="0.35">
      <c r="A43" s="35"/>
      <c r="B43" s="36"/>
      <c r="C43" s="11" t="s">
        <v>49</v>
      </c>
      <c r="D43" s="15">
        <v>1802043.58</v>
      </c>
      <c r="E43" s="15">
        <v>267790.05</v>
      </c>
      <c r="F43" s="18">
        <f>E43*100/E49</f>
        <v>14.172729782516621</v>
      </c>
      <c r="G43" s="18">
        <f t="shared" ref="G43:G45" si="18">E43*100/D43</f>
        <v>14.860353710202723</v>
      </c>
      <c r="H43" s="15">
        <v>1732414.8</v>
      </c>
      <c r="I43" s="15">
        <v>75533.8</v>
      </c>
      <c r="J43" s="18">
        <f>I43*100/I49</f>
        <v>4.3771419564428777</v>
      </c>
      <c r="K43" s="18">
        <f t="shared" ref="K43:K45" si="19">I43*100/H43</f>
        <v>4.3600297111292283</v>
      </c>
      <c r="L43" s="15">
        <f t="shared" ref="L43:L45" si="20">I43-E43</f>
        <v>-192256.25</v>
      </c>
      <c r="M43" s="15">
        <f t="shared" ref="M43:M45" si="21">I43/E43*100</f>
        <v>28.206350459996553</v>
      </c>
    </row>
    <row r="44" spans="1:13" ht="31.5" customHeight="1" thickBot="1" x14ac:dyDescent="0.35">
      <c r="A44" s="35"/>
      <c r="B44" s="36"/>
      <c r="C44" s="11" t="s">
        <v>50</v>
      </c>
      <c r="D44" s="15">
        <v>2630084.84</v>
      </c>
      <c r="E44" s="15">
        <v>719256.68</v>
      </c>
      <c r="F44" s="18">
        <f>E44*100/E49</f>
        <v>38.066502358508188</v>
      </c>
      <c r="G44" s="18">
        <f t="shared" si="18"/>
        <v>27.347280553885099</v>
      </c>
      <c r="H44" s="15">
        <v>2973780.4</v>
      </c>
      <c r="I44" s="15">
        <v>765926.7</v>
      </c>
      <c r="J44" s="18">
        <f>I44*100/I49</f>
        <v>44.385028876209553</v>
      </c>
      <c r="K44" s="18">
        <f t="shared" si="19"/>
        <v>25.755993953016841</v>
      </c>
      <c r="L44" s="15">
        <f t="shared" si="20"/>
        <v>46670.019999999902</v>
      </c>
      <c r="M44" s="15">
        <f t="shared" si="21"/>
        <v>106.48864602828574</v>
      </c>
    </row>
    <row r="45" spans="1:13" ht="28.8" customHeight="1" thickBot="1" x14ac:dyDescent="0.35">
      <c r="A45" s="35"/>
      <c r="B45" s="36"/>
      <c r="C45" s="11" t="s">
        <v>51</v>
      </c>
      <c r="D45" s="15">
        <v>10556</v>
      </c>
      <c r="E45" s="15">
        <v>0</v>
      </c>
      <c r="F45" s="18">
        <v>0</v>
      </c>
      <c r="G45" s="18">
        <f t="shared" si="18"/>
        <v>0</v>
      </c>
      <c r="H45" s="15">
        <v>255968</v>
      </c>
      <c r="I45" s="15">
        <v>310.3</v>
      </c>
      <c r="J45" s="18">
        <v>0</v>
      </c>
      <c r="K45" s="18">
        <f t="shared" si="19"/>
        <v>0.12122609076134516</v>
      </c>
      <c r="L45" s="15">
        <f t="shared" si="20"/>
        <v>310.3</v>
      </c>
      <c r="M45" s="15" t="e">
        <f t="shared" si="21"/>
        <v>#DIV/0!</v>
      </c>
    </row>
    <row r="46" spans="1:13" ht="68.25" customHeight="1" thickBot="1" x14ac:dyDescent="0.35">
      <c r="A46" s="35" t="s">
        <v>52</v>
      </c>
      <c r="B46" s="36"/>
      <c r="C46" s="32" t="s">
        <v>81</v>
      </c>
      <c r="D46" s="18">
        <v>0</v>
      </c>
      <c r="E46" s="15">
        <v>0</v>
      </c>
      <c r="F46" s="18">
        <f>E46*100/E48</f>
        <v>0</v>
      </c>
      <c r="G46" s="18" t="e">
        <f>E46*100/D46</f>
        <v>#DIV/0!</v>
      </c>
      <c r="H46" s="18">
        <v>0</v>
      </c>
      <c r="I46" s="15">
        <v>-168.4</v>
      </c>
      <c r="J46" s="18">
        <f>I46*100/I48</f>
        <v>1.4604997268067614</v>
      </c>
      <c r="K46" s="18" t="e">
        <f>I46*100/H46</f>
        <v>#DIV/0!</v>
      </c>
      <c r="L46" s="18">
        <f>I46-E46</f>
        <v>-168.4</v>
      </c>
      <c r="M46" s="15" t="e">
        <f>I46/E46*100</f>
        <v>#DIV/0!</v>
      </c>
    </row>
    <row r="47" spans="1:13" ht="57.6" customHeight="1" thickBot="1" x14ac:dyDescent="0.35">
      <c r="A47" s="35" t="s">
        <v>53</v>
      </c>
      <c r="B47" s="36"/>
      <c r="C47" s="11" t="s">
        <v>54</v>
      </c>
      <c r="D47" s="18">
        <v>0</v>
      </c>
      <c r="E47" s="15">
        <v>9712.24</v>
      </c>
      <c r="F47" s="18">
        <f>E47*100/E49</f>
        <v>0.51401817619044932</v>
      </c>
      <c r="G47" s="18" t="e">
        <f>E47*100/D47</f>
        <v>#DIV/0!</v>
      </c>
      <c r="H47" s="18">
        <v>0</v>
      </c>
      <c r="I47" s="15">
        <v>3293.5</v>
      </c>
      <c r="J47" s="18">
        <f>I47*100/I49</f>
        <v>0.19085650441980434</v>
      </c>
      <c r="K47" s="18" t="e">
        <f>I47*100/H47</f>
        <v>#DIV/0!</v>
      </c>
      <c r="L47" s="18">
        <f>I47-E47</f>
        <v>-6418.74</v>
      </c>
      <c r="M47" s="15">
        <f>I47/E47*100</f>
        <v>33.910817689842922</v>
      </c>
    </row>
    <row r="48" spans="1:13" ht="21" thickBot="1" x14ac:dyDescent="0.35">
      <c r="A48" s="35" t="s">
        <v>80</v>
      </c>
      <c r="B48" s="36"/>
      <c r="C48" s="11" t="s">
        <v>55</v>
      </c>
      <c r="D48" s="18">
        <v>0</v>
      </c>
      <c r="E48" s="15">
        <v>-15061.47</v>
      </c>
      <c r="F48" s="18">
        <f>E48*100/E49</f>
        <v>-0.79712500310403844</v>
      </c>
      <c r="G48" s="18">
        <v>0</v>
      </c>
      <c r="H48" s="18">
        <v>0</v>
      </c>
      <c r="I48" s="15">
        <v>-11530.3</v>
      </c>
      <c r="J48" s="18">
        <f>I48*100/I49</f>
        <v>-0.66817451128333682</v>
      </c>
      <c r="K48" s="18">
        <v>0</v>
      </c>
      <c r="L48" s="18">
        <f>I48-E48</f>
        <v>3531.17</v>
      </c>
      <c r="M48" s="15">
        <f>I48/E48*100</f>
        <v>76.554944504088908</v>
      </c>
    </row>
    <row r="49" spans="1:13" ht="15" thickBot="1" x14ac:dyDescent="0.35">
      <c r="A49" s="68" t="s">
        <v>56</v>
      </c>
      <c r="B49" s="69"/>
      <c r="C49" s="70"/>
      <c r="D49" s="13">
        <f t="shared" ref="D49:E49" si="22">D37+D38</f>
        <v>9096768.4199999999</v>
      </c>
      <c r="E49" s="13">
        <f t="shared" si="22"/>
        <v>1889474.04</v>
      </c>
      <c r="F49" s="13">
        <f>F37+F38</f>
        <v>100</v>
      </c>
      <c r="G49" s="13">
        <f>E49*100/D49</f>
        <v>20.770827097739836</v>
      </c>
      <c r="H49" s="13">
        <f t="shared" ref="H49:I49" si="23">H37+H38</f>
        <v>10919805.800000001</v>
      </c>
      <c r="I49" s="13">
        <f t="shared" si="23"/>
        <v>1725642</v>
      </c>
      <c r="J49" s="13">
        <f>J37+J38</f>
        <v>100</v>
      </c>
      <c r="K49" s="13">
        <f>I49*100/H49</f>
        <v>15.80286345385373</v>
      </c>
      <c r="L49" s="13">
        <f>I49-E49</f>
        <v>-163832.04000000004</v>
      </c>
      <c r="M49" s="13">
        <f>I49/E49*100</f>
        <v>91.329225142463457</v>
      </c>
    </row>
    <row r="52" spans="1:13" x14ac:dyDescent="0.3">
      <c r="A52" s="87" t="s">
        <v>59</v>
      </c>
      <c r="B52" s="87"/>
      <c r="C52" s="87"/>
      <c r="D52" s="87"/>
      <c r="E52" s="87"/>
      <c r="F52" s="87"/>
    </row>
    <row r="53" spans="1:13" x14ac:dyDescent="0.3">
      <c r="A53" s="87" t="s">
        <v>60</v>
      </c>
      <c r="B53" s="87"/>
      <c r="C53" s="87"/>
      <c r="D53" s="87"/>
      <c r="E53" s="87"/>
      <c r="F53" s="87"/>
      <c r="L53" t="s">
        <v>61</v>
      </c>
    </row>
  </sheetData>
  <mergeCells count="82">
    <mergeCell ref="A35:B35"/>
    <mergeCell ref="A52:F52"/>
    <mergeCell ref="A53:F53"/>
    <mergeCell ref="A47:B47"/>
    <mergeCell ref="A48:B48"/>
    <mergeCell ref="A49:C49"/>
    <mergeCell ref="A41:B41"/>
    <mergeCell ref="A42:B42"/>
    <mergeCell ref="A43:B43"/>
    <mergeCell ref="A44:B44"/>
    <mergeCell ref="A45:B45"/>
    <mergeCell ref="A46:B46"/>
    <mergeCell ref="A11:B11"/>
    <mergeCell ref="A12:B13"/>
    <mergeCell ref="D12:D13"/>
    <mergeCell ref="E12:E13"/>
    <mergeCell ref="A40:B40"/>
    <mergeCell ref="A36:B36"/>
    <mergeCell ref="A37:B37"/>
    <mergeCell ref="A38:B38"/>
    <mergeCell ref="A39:B39"/>
    <mergeCell ref="A34:B34"/>
    <mergeCell ref="A15:B15"/>
    <mergeCell ref="A16:B17"/>
    <mergeCell ref="D16:D17"/>
    <mergeCell ref="E16:E17"/>
    <mergeCell ref="A32:B32"/>
    <mergeCell ref="A33:B33"/>
    <mergeCell ref="H6:K6"/>
    <mergeCell ref="L6:L8"/>
    <mergeCell ref="G7:G8"/>
    <mergeCell ref="K7:K8"/>
    <mergeCell ref="B9:C9"/>
    <mergeCell ref="B6:C8"/>
    <mergeCell ref="D6:G6"/>
    <mergeCell ref="J7:J8"/>
    <mergeCell ref="E7:E8"/>
    <mergeCell ref="F7:F8"/>
    <mergeCell ref="I7:I8"/>
    <mergeCell ref="M7:M8"/>
    <mergeCell ref="H18:H20"/>
    <mergeCell ref="I18:I20"/>
    <mergeCell ref="J18:J20"/>
    <mergeCell ref="A18:B20"/>
    <mergeCell ref="G16:G17"/>
    <mergeCell ref="H16:H17"/>
    <mergeCell ref="F12:F13"/>
    <mergeCell ref="G12:G13"/>
    <mergeCell ref="H12:H13"/>
    <mergeCell ref="F16:F17"/>
    <mergeCell ref="I12:I13"/>
    <mergeCell ref="J12:J13"/>
    <mergeCell ref="K12:K13"/>
    <mergeCell ref="A10:B10"/>
    <mergeCell ref="A6:A8"/>
    <mergeCell ref="L16:L17"/>
    <mergeCell ref="M16:M17"/>
    <mergeCell ref="L12:L13"/>
    <mergeCell ref="M12:M13"/>
    <mergeCell ref="A14:B14"/>
    <mergeCell ref="A22:B22"/>
    <mergeCell ref="A27:B27"/>
    <mergeCell ref="I16:I17"/>
    <mergeCell ref="J16:J17"/>
    <mergeCell ref="K16:K17"/>
    <mergeCell ref="A23:B23"/>
    <mergeCell ref="A4:M4"/>
    <mergeCell ref="A5:M5"/>
    <mergeCell ref="A30:B30"/>
    <mergeCell ref="A31:B31"/>
    <mergeCell ref="K18:K20"/>
    <mergeCell ref="L18:L20"/>
    <mergeCell ref="M18:M20"/>
    <mergeCell ref="A28:B28"/>
    <mergeCell ref="A29:B29"/>
    <mergeCell ref="A21:B21"/>
    <mergeCell ref="A24:B24"/>
    <mergeCell ref="D18:D20"/>
    <mergeCell ref="E18:E20"/>
    <mergeCell ref="F18:F20"/>
    <mergeCell ref="G18:G20"/>
    <mergeCell ref="A25:B2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Sufd</dc:creator>
  <cp:lastModifiedBy>Оксана Игоревна Мареева</cp:lastModifiedBy>
  <dcterms:created xsi:type="dcterms:W3CDTF">2020-10-27T09:33:07Z</dcterms:created>
  <dcterms:modified xsi:type="dcterms:W3CDTF">2023-04-06T08:59:47Z</dcterms:modified>
</cp:coreProperties>
</file>